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autoCompressPictures="0"/>
  <mc:AlternateContent xmlns:mc="http://schemas.openxmlformats.org/markup-compatibility/2006">
    <mc:Choice Requires="x15">
      <x15ac:absPath xmlns:x15ac="http://schemas.microsoft.com/office/spreadsheetml/2010/11/ac" url="C:\Users\mccy-kathrynfky\Documents\MCCY website\"/>
    </mc:Choice>
  </mc:AlternateContent>
  <xr:revisionPtr revIDLastSave="0" documentId="8_{C8FA77A5-BA46-4374-94DB-19805D084795}" xr6:coauthVersionLast="47" xr6:coauthVersionMax="47" xr10:uidLastSave="{00000000-0000-0000-0000-000000000000}"/>
  <bookViews>
    <workbookView xWindow="-120" yWindow="-120" windowWidth="29040" windowHeight="15840" tabRatio="500" activeTab="1" xr2:uid="{00000000-000D-0000-FFFF-FFFF00000000}"/>
  </bookViews>
  <sheets>
    <sheet name="Introduction" sheetId="3" r:id="rId1"/>
    <sheet name="CHECKLIST" sheetId="2" r:id="rId2"/>
  </sheets>
  <calcPr calcId="191029" concurrentCalc="0"/>
  <customWorkbookViews>
    <customWorkbookView name="Melissa SWEE (MCCY) - Personal View" guid="{70DEC129-B597-4219-AFD1-0825DB73B434}" mergeInterval="0" personalView="1" maximized="1" windowWidth="1440" windowHeight="553" tabRatio="500" activeSheetId="2"/>
    <customWorkbookView name="Hui Hsien CHUI (MCCY) - Personal View" guid="{0D92B05E-4C90-4802-8649-4E49AD7B6EB8}" mergeInterval="0" personalView="1" maximized="1" windowWidth="1366" windowHeight="495"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9" i="2" l="1"/>
  <c r="E67" i="2"/>
  <c r="E57" i="2"/>
  <c r="E50" i="2"/>
  <c r="E28" i="2"/>
  <c r="E33" i="2"/>
  <c r="C6" i="3"/>
  <c r="D6" i="3"/>
  <c r="E6" i="3"/>
  <c r="C7" i="3"/>
  <c r="D7" i="3"/>
  <c r="E7" i="3"/>
  <c r="C8" i="3"/>
  <c r="D8" i="3"/>
  <c r="E8" i="3"/>
  <c r="C9" i="3"/>
  <c r="D9" i="3"/>
  <c r="E9" i="3"/>
  <c r="C13" i="3"/>
  <c r="D13" i="3"/>
  <c r="E13" i="3"/>
  <c r="C11" i="3"/>
  <c r="C10" i="3"/>
  <c r="C12" i="3"/>
  <c r="C14" i="3"/>
  <c r="D11" i="3"/>
  <c r="D10" i="3"/>
  <c r="D12" i="3"/>
  <c r="D14" i="3"/>
  <c r="E14" i="3"/>
  <c r="E10" i="3"/>
  <c r="E11" i="3"/>
  <c r="E12" i="3"/>
  <c r="A13" i="3"/>
  <c r="A12" i="3"/>
  <c r="A11" i="3"/>
  <c r="A10" i="3"/>
  <c r="A9" i="3"/>
  <c r="A8" i="3"/>
  <c r="A7" i="3"/>
  <c r="A6" i="3"/>
  <c r="B13" i="3"/>
  <c r="B12" i="3"/>
  <c r="B11" i="3"/>
  <c r="B10" i="3"/>
  <c r="B9" i="3"/>
  <c r="B8" i="3"/>
  <c r="B7" i="3"/>
  <c r="B6" i="3"/>
  <c r="B14" i="3"/>
  <c r="E15" i="2"/>
  <c r="E68" i="2"/>
  <c r="E22" i="2"/>
</calcChain>
</file>

<file path=xl/sharedStrings.xml><?xml version="1.0" encoding="utf-8"?>
<sst xmlns="http://schemas.openxmlformats.org/spreadsheetml/2006/main" count="128" uniqueCount="79">
  <si>
    <t>S/N</t>
  </si>
  <si>
    <t>Description</t>
  </si>
  <si>
    <t>Code ID</t>
  </si>
  <si>
    <t>Response</t>
  </si>
  <si>
    <t>Complied (1)
Not Complied (0)
Not Applicable (NA)</t>
  </si>
  <si>
    <t>The Chairman and CEO (or an officer holding an equivalent position or acting in such capacity e.g. General Manager) are separate persons.</t>
  </si>
  <si>
    <t>SCORE FOR THIS SECTION</t>
  </si>
  <si>
    <t>COMPOSITION OF COM</t>
  </si>
  <si>
    <t>CONDUCT OF AFFAIRS</t>
  </si>
  <si>
    <t>NA</t>
  </si>
  <si>
    <t>Not Complied</t>
  </si>
  <si>
    <t>Complied</t>
  </si>
  <si>
    <t>TOTAL SCORE</t>
  </si>
  <si>
    <t>Aggregate Total</t>
  </si>
  <si>
    <t>Not Applicable</t>
  </si>
  <si>
    <t>Points Available for Each Section</t>
  </si>
  <si>
    <t>% Complied</t>
  </si>
  <si>
    <t>There are clear written policies on measures to avoid conflicts of interest in areas where such conflict may arise.</t>
  </si>
  <si>
    <t>Section 1: Committee of Management</t>
  </si>
  <si>
    <t>Section 7: Internal Audit</t>
  </si>
  <si>
    <t>The division of responsibilities between the Chairman and CEO are clearly established, set out in writing and agreed by the COM.</t>
  </si>
  <si>
    <t>The latest Annual Report and Audited Financial Statements are made available to all members.</t>
  </si>
  <si>
    <t>The COM seeks members' prior approval for major decisions or transactions that might materially affect members' interests.</t>
  </si>
  <si>
    <t>The COM ensures that members have the opportunity to communicate their views and to vote at general meetings.</t>
  </si>
  <si>
    <t>The AC reviews the adequacy of the co-op’s internal controls.</t>
  </si>
  <si>
    <t>The SOPs and forms are periodically reviewed and updated.</t>
  </si>
  <si>
    <t>COM members with conflicts of interest are excluded from the approval process of granting and managing the related party transactions.</t>
  </si>
  <si>
    <t xml:space="preserve">Section 2: Audit Committee </t>
  </si>
  <si>
    <t xml:space="preserve">2.6(c) </t>
  </si>
  <si>
    <t>2.6(f)</t>
  </si>
  <si>
    <t>Section 3: Conflict of Interest</t>
  </si>
  <si>
    <t>Section 4: Related Party Transactions</t>
  </si>
  <si>
    <t>Section 5: Honorarium, Allowance, Salary and Benefits</t>
  </si>
  <si>
    <t>Section 8: Accountability and Disclosure</t>
  </si>
  <si>
    <t>The COM reports to members a balanced and objective assessment of the co-op's performance, financial position and prospects.</t>
  </si>
  <si>
    <t>Section 6: Internal Controls</t>
  </si>
  <si>
    <t>7.4(d)</t>
  </si>
  <si>
    <t>7.4(f)</t>
  </si>
  <si>
    <t>The COM reports to members the key activities occurring since the last general meeting and matters required under the Act.</t>
  </si>
  <si>
    <t>No. Applicable</t>
  </si>
  <si>
    <t>No. Complied</t>
  </si>
  <si>
    <t>Reasons for "Not Complied" 
or "Not Applicable"</t>
  </si>
  <si>
    <t>The guideline is not adopted by the credit co-op.</t>
  </si>
  <si>
    <t>The guideline is adopted by the credit co-op.</t>
  </si>
  <si>
    <t>The majority of the COM are independent.</t>
  </si>
  <si>
    <t>There is appropriate segregation of duties.</t>
  </si>
  <si>
    <t>There is monthly bank reconciliation performed, prepared within a month from the close of the reporting month.</t>
  </si>
  <si>
    <t>There are proper and complete supporting documents when the approving officer approves loans to members and other transactions.</t>
  </si>
  <si>
    <t>There are controls implemented to secure the co-op's premises, documents, computers, files and data.</t>
  </si>
  <si>
    <t>The co-op's books and records (whether in hardcopy or electronic form) are promptly updated.</t>
  </si>
  <si>
    <t>The Internal Auditors review whether the co-op adheres to established policies and SOPs.</t>
  </si>
  <si>
    <t>The Internal Auditors report to the AC the findings arising from the reviews and if lapses are found, provide recommendations to the AC on the possible corrective/preventive actions.</t>
  </si>
  <si>
    <t>The Internal Auditors have unfettered access to the AC, the COM, as well as the co-op's documents, records, properties and personnel.</t>
  </si>
  <si>
    <t>Points for individual sections and overall score is calculated by: Total applicable and complied ÷ Total applicable.
Non-applicable clauses will not be included in the calculation of individual section's and total percentage.
Non-complied and non-applicable clause should be accompanied with reasons in the boxes provided.</t>
  </si>
  <si>
    <t>The guideline is not relevant to the credit co-op. Reason(s) should be provided to explain why the said clause is not applicable.</t>
  </si>
  <si>
    <t>New COM members are given appropriate induction or orientation within 6 months after being elected or appointed.</t>
  </si>
  <si>
    <t>The honorarium or allowance and/or other benefits to the whole COM are disclosed in the audited financial statements.</t>
  </si>
  <si>
    <t>The Statement of Accounts is sent to each member at least once a year or is made available within 5 working days upon the member's request.</t>
  </si>
  <si>
    <t>1.3(c)(i)</t>
  </si>
  <si>
    <t>1.3(d)(ii)</t>
  </si>
  <si>
    <t>The COM meets at least once per quarter and as warranted by circumstances.</t>
  </si>
  <si>
    <t>COM members and staff who are related parties to a potential transaction should abstain from the deliberations and decision-making of the transaction.</t>
  </si>
  <si>
    <t>The COM approves the follow-up actions arising from findings and recommendations of external auditors and consultants as well as ensure that they are being carried out or implemented within a reasonable timeframe.</t>
  </si>
  <si>
    <t>The sub-committees report to the COM on a regular basis for the COM to monitor and assess the work by the sub-committees.</t>
  </si>
  <si>
    <t>The Internal Auditors are independent from the activities they audit.</t>
  </si>
  <si>
    <r>
      <t xml:space="preserve">GOVERNANCE EVALUATION CHECKLIST (2016) FOR
</t>
    </r>
    <r>
      <rPr>
        <sz val="24"/>
        <rFont val="Arial"/>
        <family val="2"/>
      </rPr>
      <t>CREDIT CO-OPERATIVES</t>
    </r>
  </si>
  <si>
    <r>
      <t xml:space="preserve">GOVERNANCE EVALUATION CHECKLIST (2016) FOR
</t>
    </r>
    <r>
      <rPr>
        <sz val="24"/>
        <rFont val="Arial"/>
        <family val="2"/>
      </rPr>
      <t xml:space="preserve">CREDIT CO-OPERATIVES </t>
    </r>
  </si>
  <si>
    <t>Minutes for each COM meeting is properly recorded and circulated to the COM as soon as practicable.</t>
  </si>
  <si>
    <t>The AC comprises of at least 3 persons, all of whom must be independent of the co-op.</t>
  </si>
  <si>
    <t>Appropriate corrective and preventive actions are promptly taken to address any identified lapses relating to internal controls.</t>
  </si>
  <si>
    <t>Officers do not decide their own honorarium, allowance, salary and/or benefits to co-op officers.</t>
  </si>
  <si>
    <t>The COM clearly defines and communicates to all staff, the organisation structure, policies on limits of authority and delegation of responsibilities.</t>
  </si>
  <si>
    <t>The COM updates members of the actions taken or to be taken to address any identified issues.</t>
  </si>
  <si>
    <t>The COM approves every transaction with a related party and the writing-off of related-party exposures.</t>
  </si>
  <si>
    <t>The COM reviews the co-op's management accounts, financial performance and compliance with applicable prudential requirements at least once per quarter.</t>
  </si>
  <si>
    <t>There are clear written policies and procedures requiring declaration of interests on an annual and ad-hoc basis by the COM and staff.</t>
  </si>
  <si>
    <t>The AC has explicit authority to investigate any matter within its terms of reference, full access to and co-operation by staff and full discretion to invite any COM member or staff officer to attend its meetings, and reasonable resources to discharge its functions properly.</t>
  </si>
  <si>
    <t>The AC reviews the reports of the auditors (internal and external) and ensures that issues highlighted are being addressed by the relevant officers.</t>
  </si>
  <si>
    <t>The quantum of the honorarium, allowance and/or other benefits to the whole COM is tabled as a resolution during a general meeting for members’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</si>
</sst>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name val="Arial"/>
      <family val="2"/>
    </font>
    <font>
      <sz val="24"/>
      <name val="Arial"/>
      <family val="2"/>
    </font>
    <font>
      <sz val="12"/>
      <color theme="1"/>
      <name val="Arial"/>
      <family val="2"/>
    </font>
    <font>
      <sz val="16"/>
      <color theme="1"/>
      <name val="Arial"/>
      <family val="2"/>
    </font>
    <font>
      <sz val="16"/>
      <name val="Arial"/>
      <family val="2"/>
    </font>
    <font>
      <sz val="24"/>
      <color theme="0"/>
      <name val="Arial"/>
      <family val="2"/>
    </font>
    <font>
      <sz val="26"/>
      <color theme="0"/>
      <name val="Arial"/>
      <family val="2"/>
    </font>
    <font>
      <b/>
      <sz val="16"/>
      <name val="Arial"/>
      <family val="2"/>
    </font>
    <font>
      <b/>
      <sz val="16"/>
      <color theme="1"/>
      <name val="Arial"/>
      <family val="2"/>
    </font>
    <font>
      <sz val="12"/>
      <color theme="0"/>
      <name val="Arial"/>
      <family val="2"/>
    </font>
    <font>
      <sz val="14"/>
      <name val="Arial"/>
      <family val="2"/>
    </font>
    <font>
      <b/>
      <sz val="24"/>
      <color theme="0"/>
      <name val="Arial"/>
      <family val="2"/>
    </font>
    <font>
      <sz val="18"/>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89C98"/>
        <bgColor indexed="64"/>
      </patternFill>
    </fill>
    <fill>
      <patternFill patternType="solid">
        <fgColor rgb="FFC9EFF3"/>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2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6" fillId="0" borderId="0" xfId="0" applyFont="1"/>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9" fillId="3" borderId="1" xfId="0" applyFont="1" applyFill="1" applyBorder="1" applyAlignment="1">
      <alignment vertical="center"/>
    </xf>
    <xf numFmtId="0" fontId="10" fillId="3"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xf>
    <xf numFmtId="0" fontId="6" fillId="0" borderId="0" xfId="0" applyFont="1" applyAlignment="1">
      <alignment horizontal="center"/>
    </xf>
    <xf numFmtId="0" fontId="4" fillId="0" borderId="0" xfId="0" applyFont="1" applyAlignment="1">
      <alignment horizontal="center" vertical="center"/>
    </xf>
    <xf numFmtId="0" fontId="8" fillId="0" borderId="6" xfId="0" applyFont="1" applyBorder="1" applyAlignment="1">
      <alignment horizontal="center" vertical="center"/>
    </xf>
    <xf numFmtId="0" fontId="4" fillId="0" borderId="0" xfId="0" applyFont="1" applyAlignment="1">
      <alignment vertical="center"/>
    </xf>
    <xf numFmtId="0" fontId="11" fillId="0" borderId="3" xfId="0" applyFont="1" applyBorder="1" applyAlignment="1">
      <alignment horizontal="center" vertical="center"/>
    </xf>
    <xf numFmtId="0" fontId="12" fillId="0" borderId="1" xfId="0" applyFont="1" applyBorder="1" applyAlignment="1">
      <alignment horizontal="center" vertical="center"/>
    </xf>
    <xf numFmtId="0" fontId="16" fillId="4" borderId="4" xfId="0" applyFont="1" applyFill="1" applyBorder="1" applyAlignment="1">
      <alignment vertical="center"/>
    </xf>
    <xf numFmtId="0" fontId="4" fillId="4" borderId="2" xfId="0" applyFont="1" applyFill="1" applyBorder="1" applyAlignment="1">
      <alignment vertical="center" wrapText="1"/>
    </xf>
    <xf numFmtId="1" fontId="8"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6" fillId="0" borderId="0" xfId="0" applyFont="1" applyAlignment="1">
      <alignment horizontal="left" vertical="top"/>
    </xf>
    <xf numFmtId="0" fontId="11" fillId="4" borderId="1" xfId="0" applyFont="1" applyFill="1" applyBorder="1" applyAlignment="1">
      <alignment horizontal="left" vertical="top" wrapText="1"/>
    </xf>
    <xf numFmtId="0" fontId="7" fillId="0" borderId="0" xfId="0" applyFont="1" applyAlignment="1">
      <alignment horizontal="left" vertical="top" wrapText="1"/>
    </xf>
    <xf numFmtId="0" fontId="8"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8" fillId="0" borderId="1" xfId="0" applyFont="1" applyBorder="1" applyAlignment="1">
      <alignment horizontal="left" vertical="top" wrapText="1"/>
    </xf>
    <xf numFmtId="1" fontId="4" fillId="0" borderId="1" xfId="0" applyNumberFormat="1"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1" fontId="4" fillId="2" borderId="1" xfId="0" applyNumberFormat="1" applyFont="1" applyFill="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1" fontId="8" fillId="0" borderId="1" xfId="0" applyNumberFormat="1" applyFont="1" applyBorder="1" applyAlignment="1" applyProtection="1">
      <alignment horizontal="left" vertical="top" wrapText="1"/>
      <protection locked="0"/>
    </xf>
    <xf numFmtId="0" fontId="7" fillId="0" borderId="0" xfId="0" applyFont="1" applyAlignment="1">
      <alignment horizontal="left" vertical="top"/>
    </xf>
    <xf numFmtId="0" fontId="8" fillId="0" borderId="0" xfId="0" applyFont="1" applyAlignment="1">
      <alignment horizontal="left" vertical="top"/>
    </xf>
    <xf numFmtId="1" fontId="11" fillId="4" borderId="1" xfId="0" applyNumberFormat="1" applyFont="1" applyFill="1" applyBorder="1" applyAlignment="1">
      <alignment horizontal="center" vertical="top" wrapText="1"/>
    </xf>
    <xf numFmtId="164" fontId="8" fillId="0" borderId="1" xfId="0" applyNumberFormat="1" applyFont="1" applyBorder="1" applyAlignment="1">
      <alignment horizontal="center" vertical="top" wrapText="1"/>
    </xf>
    <xf numFmtId="2" fontId="8" fillId="0" borderId="1" xfId="0" applyNumberFormat="1" applyFont="1" applyBorder="1" applyAlignment="1">
      <alignment horizontal="center" vertical="top" wrapText="1"/>
    </xf>
    <xf numFmtId="2" fontId="8" fillId="2" borderId="1" xfId="0" applyNumberFormat="1" applyFont="1" applyFill="1" applyBorder="1" applyAlignment="1">
      <alignment horizontal="center" vertical="top" wrapText="1"/>
    </xf>
    <xf numFmtId="0" fontId="6" fillId="0" borderId="0" xfId="0" applyFont="1" applyAlignment="1">
      <alignment horizontal="center" vertical="top"/>
    </xf>
    <xf numFmtId="0" fontId="7" fillId="0" borderId="7" xfId="0" applyFont="1" applyBorder="1" applyAlignment="1">
      <alignment horizontal="left" wrapText="1"/>
    </xf>
    <xf numFmtId="0" fontId="4" fillId="4"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5" xfId="0" applyFont="1" applyBorder="1" applyAlignment="1">
      <alignment vertical="center" wrapText="1"/>
    </xf>
    <xf numFmtId="0" fontId="7" fillId="0" borderId="5" xfId="0" applyFont="1" applyBorder="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 xfId="0" applyFont="1" applyFill="1" applyBorder="1" applyAlignment="1">
      <alignment horizontal="left" vertical="top" indent="2"/>
    </xf>
    <xf numFmtId="0" fontId="13" fillId="3" borderId="1" xfId="0" applyFont="1" applyFill="1" applyBorder="1" applyAlignment="1">
      <alignment horizontal="left" vertical="top" indent="2"/>
    </xf>
    <xf numFmtId="1" fontId="11" fillId="4" borderId="3" xfId="0" applyNumberFormat="1" applyFont="1" applyFill="1" applyBorder="1" applyAlignment="1">
      <alignment horizontal="left" vertical="top" wrapText="1"/>
    </xf>
    <xf numFmtId="1" fontId="11" fillId="4" borderId="4" xfId="0" applyNumberFormat="1" applyFont="1" applyFill="1" applyBorder="1" applyAlignment="1">
      <alignment horizontal="left" vertical="top" wrapText="1"/>
    </xf>
    <xf numFmtId="0" fontId="8" fillId="0" borderId="1" xfId="0" applyFont="1" applyBorder="1" applyAlignment="1">
      <alignment horizontal="left" vertical="top" wrapText="1"/>
    </xf>
    <xf numFmtId="9" fontId="11" fillId="4" borderId="3" xfId="0" applyNumberFormat="1" applyFont="1" applyFill="1" applyBorder="1" applyAlignment="1">
      <alignment horizontal="left" vertical="top" wrapText="1"/>
    </xf>
    <xf numFmtId="9" fontId="11" fillId="4" borderId="4" xfId="0" applyNumberFormat="1" applyFont="1" applyFill="1" applyBorder="1" applyAlignment="1">
      <alignment horizontal="lef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9" fillId="3" borderId="3" xfId="0" applyFont="1" applyFill="1" applyBorder="1" applyAlignment="1">
      <alignment horizontal="left" vertical="top" indent="2"/>
    </xf>
    <xf numFmtId="0" fontId="9" fillId="3" borderId="2" xfId="0" applyFont="1" applyFill="1" applyBorder="1" applyAlignment="1">
      <alignment horizontal="left" vertical="top" indent="2"/>
    </xf>
    <xf numFmtId="0" fontId="9" fillId="3" borderId="4" xfId="0" applyFont="1" applyFill="1" applyBorder="1" applyAlignment="1">
      <alignment horizontal="left" vertical="top" indent="2"/>
    </xf>
    <xf numFmtId="1" fontId="11" fillId="4" borderId="1" xfId="0" applyNumberFormat="1" applyFont="1" applyFill="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11" fillId="0" borderId="1" xfId="0" applyFont="1" applyBorder="1" applyAlignment="1">
      <alignment horizontal="left" vertical="top" indent="2"/>
    </xf>
    <xf numFmtId="0" fontId="4" fillId="4" borderId="3" xfId="0" applyFont="1" applyFill="1" applyBorder="1" applyAlignment="1">
      <alignment horizontal="left" vertical="top" wrapText="1" indent="2"/>
    </xf>
    <xf numFmtId="0" fontId="4" fillId="4" borderId="2" xfId="0" applyFont="1" applyFill="1" applyBorder="1" applyAlignment="1">
      <alignment horizontal="left" vertical="top" indent="2"/>
    </xf>
    <xf numFmtId="0" fontId="4" fillId="4" borderId="4" xfId="0" applyFont="1" applyFill="1" applyBorder="1" applyAlignment="1">
      <alignment horizontal="left" vertical="top" indent="2"/>
    </xf>
    <xf numFmtId="0" fontId="11" fillId="0" borderId="1" xfId="0" applyFont="1" applyBorder="1" applyAlignment="1">
      <alignment horizontal="left" vertical="top"/>
    </xf>
    <xf numFmtId="0" fontId="15" fillId="3" borderId="3" xfId="0" applyFont="1" applyFill="1" applyBorder="1" applyAlignment="1">
      <alignment horizontal="left" vertical="top" wrapText="1" indent="2"/>
    </xf>
    <xf numFmtId="0" fontId="13" fillId="3" borderId="2" xfId="0" applyFont="1" applyFill="1" applyBorder="1" applyAlignment="1">
      <alignment horizontal="left" vertical="top" wrapText="1" indent="2"/>
    </xf>
    <xf numFmtId="0" fontId="13" fillId="3" borderId="4" xfId="0" applyFont="1" applyFill="1" applyBorder="1" applyAlignment="1">
      <alignment horizontal="left" vertical="top" wrapText="1" indent="2"/>
    </xf>
    <xf numFmtId="9" fontId="15" fillId="3" borderId="3" xfId="0" applyNumberFormat="1" applyFont="1" applyFill="1" applyBorder="1" applyAlignment="1">
      <alignment horizontal="left" vertical="top" wrapText="1"/>
    </xf>
    <xf numFmtId="9" fontId="15" fillId="3" borderId="4" xfId="0" applyNumberFormat="1" applyFont="1" applyFill="1" applyBorder="1" applyAlignment="1">
      <alignment horizontal="left" vertical="top" wrapText="1"/>
    </xf>
    <xf numFmtId="9" fontId="11" fillId="4" borderId="1" xfId="0" applyNumberFormat="1" applyFont="1" applyFill="1" applyBorder="1" applyAlignment="1">
      <alignment horizontal="left" vertical="top" wrapText="1"/>
    </xf>
  </cellXfs>
  <cellStyles count="1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Normal" xfId="0" builtinId="0"/>
  </cellStyles>
  <dxfs count="0"/>
  <tableStyles count="0" defaultTableStyle="TableStyleMedium9" defaultPivotStyle="PivotStyleMedium4"/>
  <colors>
    <mruColors>
      <color rgb="FFCCCCFF"/>
      <color rgb="FF008000"/>
      <color rgb="FF089C98"/>
      <color rgb="FFC9EFF3"/>
      <color rgb="FFB3E9EF"/>
      <color rgb="FF8DDEE7"/>
      <color rgb="FF0ABAB5"/>
      <color rgb="FF00B4B4"/>
      <color rgb="FFABE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zoomScale="70" zoomScaleNormal="70" zoomScalePageLayoutView="40" workbookViewId="0">
      <selection sqref="A1:B1"/>
    </sheetView>
  </sheetViews>
  <sheetFormatPr defaultColWidth="11" defaultRowHeight="15" x14ac:dyDescent="0.2"/>
  <cols>
    <col min="1" max="1" width="52.375" style="1" customWidth="1"/>
    <col min="2" max="2" width="11.375" style="1" customWidth="1"/>
    <col min="3" max="3" width="26.875" style="1" customWidth="1"/>
    <col min="4" max="4" width="25.875" style="1" customWidth="1"/>
    <col min="5" max="5" width="50.375" style="1" customWidth="1"/>
    <col min="6" max="16384" width="11" style="1"/>
  </cols>
  <sheetData>
    <row r="1" spans="1:6" ht="74.099999999999994" customHeight="1" x14ac:dyDescent="0.2">
      <c r="A1" s="42" t="s">
        <v>66</v>
      </c>
      <c r="B1" s="43"/>
      <c r="C1" s="17"/>
      <c r="D1" s="17"/>
      <c r="E1" s="16"/>
    </row>
    <row r="2" spans="1:6" ht="42.95" customHeight="1" x14ac:dyDescent="0.2">
      <c r="A2" s="2" t="s">
        <v>11</v>
      </c>
      <c r="B2" s="2">
        <v>1</v>
      </c>
      <c r="C2" s="44" t="s">
        <v>43</v>
      </c>
      <c r="D2" s="45"/>
      <c r="E2" s="46"/>
    </row>
    <row r="3" spans="1:6" ht="42.95" customHeight="1" x14ac:dyDescent="0.2">
      <c r="A3" s="2" t="s">
        <v>10</v>
      </c>
      <c r="B3" s="2">
        <v>0</v>
      </c>
      <c r="C3" s="47" t="s">
        <v>42</v>
      </c>
      <c r="D3" s="47"/>
      <c r="E3" s="48"/>
    </row>
    <row r="4" spans="1:6" ht="42.95" customHeight="1" x14ac:dyDescent="0.2">
      <c r="A4" s="3" t="s">
        <v>14</v>
      </c>
      <c r="B4" s="4" t="s">
        <v>9</v>
      </c>
      <c r="C4" s="49" t="s">
        <v>54</v>
      </c>
      <c r="D4" s="49"/>
      <c r="E4" s="50"/>
    </row>
    <row r="5" spans="1:6" ht="32.1" customHeight="1" x14ac:dyDescent="0.2">
      <c r="A5" s="51" t="s">
        <v>15</v>
      </c>
      <c r="B5" s="52"/>
      <c r="C5" s="5" t="s">
        <v>39</v>
      </c>
      <c r="D5" s="5" t="s">
        <v>40</v>
      </c>
      <c r="E5" s="6" t="s">
        <v>16</v>
      </c>
    </row>
    <row r="6" spans="1:6" ht="32.1" customHeight="1" x14ac:dyDescent="0.2">
      <c r="A6" s="7" t="str">
        <f>RIGHT(CHECKLIST!A3,LEN(CHECKLIST!A3)-FIND(": ",CHECKLIST!A3))</f>
        <v xml:space="preserve"> Committee of Management</v>
      </c>
      <c r="B6" s="8">
        <f>COUNT(CHECKLIST!A5:A10)+COUNT(CHECKLIST!A12:A14)</f>
        <v>9</v>
      </c>
      <c r="C6" s="18">
        <f>COUNTIF(CHECKLIST!E5:E10,"&lt;&gt;NA")+COUNTIF(CHECKLIST!E12:E14,"&lt;&gt;NA")</f>
        <v>9</v>
      </c>
      <c r="D6" s="18">
        <f>COUNTIF(CHECKLIST!E5:E10,1)+COUNTIF(CHECKLIST!E12:E14,1)</f>
        <v>0</v>
      </c>
      <c r="E6" s="9">
        <f t="shared" ref="E6:E9" si="0">IF(C6&gt;1,(D6/C6),"NA")</f>
        <v>0</v>
      </c>
      <c r="F6" s="10"/>
    </row>
    <row r="7" spans="1:6" ht="32.1" customHeight="1" x14ac:dyDescent="0.2">
      <c r="A7" s="7" t="str">
        <f>RIGHT(CHECKLIST!A16,LEN(CHECKLIST!A16)-FIND(": ",CHECKLIST!A16))</f>
        <v xml:space="preserve"> Audit Committee </v>
      </c>
      <c r="B7" s="8">
        <f>COUNT(CHECKLIST!A18:A21)</f>
        <v>4</v>
      </c>
      <c r="C7" s="8">
        <f>COUNTIF(CHECKLIST!E18:E21,"&lt;&gt;NA")</f>
        <v>4</v>
      </c>
      <c r="D7" s="8">
        <f>COUNTIF(CHECKLIST!E18:E21,1)</f>
        <v>0</v>
      </c>
      <c r="E7" s="9">
        <f t="shared" si="0"/>
        <v>0</v>
      </c>
      <c r="F7" s="10"/>
    </row>
    <row r="8" spans="1:6" ht="32.1" customHeight="1" x14ac:dyDescent="0.2">
      <c r="A8" s="7" t="str">
        <f>RIGHT(CHECKLIST!A23,LEN(CHECKLIST!A23)-FIND(": ",CHECKLIST!A23))</f>
        <v xml:space="preserve"> Conflict of Interest</v>
      </c>
      <c r="B8" s="8">
        <f>COUNT(CHECKLIST!A25:A27)</f>
        <v>3</v>
      </c>
      <c r="C8" s="8">
        <f>COUNTIF(CHECKLIST!E25:E27,"&lt;&gt;NA")</f>
        <v>3</v>
      </c>
      <c r="D8" s="8">
        <f>COUNTIF(CHECKLIST!E25:E27,"1")</f>
        <v>0</v>
      </c>
      <c r="E8" s="9">
        <f t="shared" si="0"/>
        <v>0</v>
      </c>
      <c r="F8" s="11"/>
    </row>
    <row r="9" spans="1:6" ht="32.1" customHeight="1" x14ac:dyDescent="0.2">
      <c r="A9" s="7" t="str">
        <f>RIGHT(CHECKLIST!A29,LEN(CHECKLIST!A29)-FIND(": ",CHECKLIST!A29))</f>
        <v xml:space="preserve"> Related Party Transactions</v>
      </c>
      <c r="B9" s="8">
        <f>COUNT(CHECKLIST!A31:A32)</f>
        <v>2</v>
      </c>
      <c r="C9" s="8">
        <f>COUNTIF(CHECKLIST!E31:E32,"&lt;&gt;NA")</f>
        <v>2</v>
      </c>
      <c r="D9" s="8">
        <f>COUNTIF(CHECKLIST!E31:E32,"1")</f>
        <v>0</v>
      </c>
      <c r="E9" s="9">
        <f t="shared" si="0"/>
        <v>0</v>
      </c>
      <c r="F9" s="10"/>
    </row>
    <row r="10" spans="1:6" ht="32.1" customHeight="1" x14ac:dyDescent="0.2">
      <c r="A10" s="7" t="str">
        <f>RIGHT(CHECKLIST!A34,LEN(CHECKLIST!A34)-FIND(": ",CHECKLIST!A34))</f>
        <v xml:space="preserve"> Honorarium, Allowance, Salary and Benefits</v>
      </c>
      <c r="B10" s="12">
        <f>COUNT(CHECKLIST!A36:A38)</f>
        <v>3</v>
      </c>
      <c r="C10" s="8">
        <f>COUNTIF(CHECKLIST!E36:E38,"&lt;&gt;NA")</f>
        <v>3</v>
      </c>
      <c r="D10" s="8">
        <f>COUNTIF(CHECKLIST!E36:E38,"1")</f>
        <v>0</v>
      </c>
      <c r="E10" s="9">
        <f t="shared" ref="E10:E14" si="1">IF(C10&gt;1,(D10/C10),"NA")</f>
        <v>0</v>
      </c>
      <c r="F10" s="13"/>
    </row>
    <row r="11" spans="1:6" ht="32.1" customHeight="1" x14ac:dyDescent="0.2">
      <c r="A11" s="7" t="str">
        <f>RIGHT(CHECKLIST!A40,LEN(CHECKLIST!A40)-FIND(": ",CHECKLIST!A40))</f>
        <v xml:space="preserve"> Internal Controls</v>
      </c>
      <c r="B11" s="8">
        <f>COUNT(CHECKLIST!A42:A49)</f>
        <v>8</v>
      </c>
      <c r="C11" s="8">
        <f>COUNTIF(CHECKLIST!E42:E49,"&lt;&gt;NA")</f>
        <v>8</v>
      </c>
      <c r="D11" s="8">
        <f>COUNTIF(CHECKLIST!E42:E49,"1")</f>
        <v>0</v>
      </c>
      <c r="E11" s="9">
        <f t="shared" si="1"/>
        <v>0</v>
      </c>
      <c r="F11" s="13"/>
    </row>
    <row r="12" spans="1:6" ht="32.1" customHeight="1" x14ac:dyDescent="0.2">
      <c r="A12" s="7" t="str">
        <f>RIGHT(CHECKLIST!A51,LEN(CHECKLIST!A51)-FIND(": ",CHECKLIST!A51))</f>
        <v xml:space="preserve"> Internal Audit</v>
      </c>
      <c r="B12" s="8">
        <f>COUNT(CHECKLIST!A53:A56)</f>
        <v>4</v>
      </c>
      <c r="C12" s="8">
        <f>COUNTIF(CHECKLIST!E53:E56,"&lt;&gt;NA")</f>
        <v>4</v>
      </c>
      <c r="D12" s="8">
        <f>COUNTIF(CHECKLIST!E53:E56,"1")</f>
        <v>0</v>
      </c>
      <c r="E12" s="9">
        <f t="shared" si="1"/>
        <v>0</v>
      </c>
      <c r="F12" s="10"/>
    </row>
    <row r="13" spans="1:6" ht="32.1" customHeight="1" x14ac:dyDescent="0.2">
      <c r="A13" s="7" t="str">
        <f>RIGHT(CHECKLIST!A58,LEN(CHECKLIST!A58)-FIND(": ",CHECKLIST!A58))</f>
        <v xml:space="preserve"> Accountability and Disclosure</v>
      </c>
      <c r="B13" s="8">
        <f>COUNT(CHECKLIST!A60:A66)</f>
        <v>7</v>
      </c>
      <c r="C13" s="8">
        <f>COUNTIF(CHECKLIST!E60:E66,"&lt;&gt;NA")</f>
        <v>7</v>
      </c>
      <c r="D13" s="8">
        <f>COUNTIF(CHECKLIST!E60:E66,"1")</f>
        <v>0</v>
      </c>
      <c r="E13" s="9">
        <f>IF(C13&gt;1,(D13/C13),"NA")</f>
        <v>0</v>
      </c>
      <c r="F13" s="13"/>
    </row>
    <row r="14" spans="1:6" ht="32.1" customHeight="1" x14ac:dyDescent="0.2">
      <c r="A14" s="14" t="s">
        <v>13</v>
      </c>
      <c r="B14" s="15">
        <f>SUM(B6:B13)</f>
        <v>40</v>
      </c>
      <c r="C14" s="19">
        <f>SUM(C6:C13)</f>
        <v>40</v>
      </c>
      <c r="D14" s="19">
        <f>SUM(D6:D13)</f>
        <v>0</v>
      </c>
      <c r="E14" s="20">
        <f t="shared" si="1"/>
        <v>0</v>
      </c>
    </row>
    <row r="15" spans="1:6" ht="68.099999999999994" customHeight="1" x14ac:dyDescent="0.3">
      <c r="A15" s="41" t="s">
        <v>53</v>
      </c>
      <c r="B15" s="41"/>
      <c r="C15" s="41"/>
      <c r="D15" s="41"/>
      <c r="E15" s="41"/>
    </row>
  </sheetData>
  <sheetProtection password="9B42" sheet="1" objects="1" scenarios="1" insertColumns="0" insertRows="0" selectLockedCells="1" selectUnlockedCells="1"/>
  <mergeCells count="6">
    <mergeCell ref="A15:E15"/>
    <mergeCell ref="A1:B1"/>
    <mergeCell ref="C2:E2"/>
    <mergeCell ref="C3:E3"/>
    <mergeCell ref="C4:E4"/>
    <mergeCell ref="A5:B5"/>
  </mergeCells>
  <pageMargins left="0.23622047244094491" right="0.23622047244094491" top="0.35433070866141736" bottom="0.15748031496062992" header="0.31496062992125984" footer="0.31496062992125984"/>
  <headerFooter>
    <oddFooter>Page &amp;P of &amp;N</oddFooter>
  </headerFooter>
  <rowBreaks count="1" manualBreakCount="1">
    <brk id="15"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8"/>
  <sheetViews>
    <sheetView tabSelected="1" zoomScaleNormal="100" zoomScaleSheetLayoutView="40" zoomScalePageLayoutView="70" workbookViewId="0">
      <pane ySplit="2" topLeftCell="A3" activePane="bottomLeft" state="frozen"/>
      <selection pane="bottomLeft" activeCell="E5" sqref="E5"/>
    </sheetView>
  </sheetViews>
  <sheetFormatPr defaultColWidth="10.875" defaultRowHeight="15" x14ac:dyDescent="0.25"/>
  <cols>
    <col min="1" max="1" width="5.875" style="21" customWidth="1"/>
    <col min="2" max="2" width="89.125" style="21" customWidth="1"/>
    <col min="3" max="3" width="12.25" style="40" customWidth="1"/>
    <col min="4" max="4" width="24.625" style="21" customWidth="1"/>
    <col min="5" max="5" width="7.375" style="21" customWidth="1"/>
    <col min="6" max="6" width="43.5" style="21" customWidth="1"/>
    <col min="7" max="16384" width="10.875" style="21"/>
  </cols>
  <sheetData>
    <row r="1" spans="1:6" ht="75" customHeight="1" x14ac:dyDescent="0.25">
      <c r="A1" s="71" t="s">
        <v>65</v>
      </c>
      <c r="B1" s="72"/>
      <c r="C1" s="72"/>
      <c r="D1" s="72"/>
      <c r="E1" s="72"/>
      <c r="F1" s="73"/>
    </row>
    <row r="2" spans="1:6" s="23" customFormat="1" ht="44.1" customHeight="1" x14ac:dyDescent="0.25">
      <c r="A2" s="22" t="s">
        <v>0</v>
      </c>
      <c r="B2" s="22" t="s">
        <v>1</v>
      </c>
      <c r="C2" s="36" t="s">
        <v>2</v>
      </c>
      <c r="D2" s="66" t="s">
        <v>3</v>
      </c>
      <c r="E2" s="66"/>
      <c r="F2" s="22" t="s">
        <v>41</v>
      </c>
    </row>
    <row r="3" spans="1:6" ht="29.1" customHeight="1" x14ac:dyDescent="0.25">
      <c r="A3" s="53" t="s">
        <v>18</v>
      </c>
      <c r="B3" s="54"/>
      <c r="C3" s="54"/>
      <c r="D3" s="54"/>
      <c r="E3" s="54"/>
      <c r="F3" s="54"/>
    </row>
    <row r="4" spans="1:6" ht="29.1" customHeight="1" x14ac:dyDescent="0.25">
      <c r="A4" s="70" t="s">
        <v>8</v>
      </c>
      <c r="B4" s="70"/>
      <c r="C4" s="70"/>
      <c r="D4" s="60" t="s">
        <v>4</v>
      </c>
      <c r="E4" s="74"/>
      <c r="F4" s="74"/>
    </row>
    <row r="5" spans="1:6" ht="45" customHeight="1" x14ac:dyDescent="0.25">
      <c r="A5" s="24">
        <v>1</v>
      </c>
      <c r="B5" s="27" t="s">
        <v>55</v>
      </c>
      <c r="C5" s="37">
        <v>1.2</v>
      </c>
      <c r="D5" s="61"/>
      <c r="E5" s="25"/>
      <c r="F5" s="26"/>
    </row>
    <row r="6" spans="1:6" ht="67.5" customHeight="1" x14ac:dyDescent="0.25">
      <c r="A6" s="24">
        <v>2</v>
      </c>
      <c r="B6" s="27" t="s">
        <v>74</v>
      </c>
      <c r="C6" s="37" t="s">
        <v>58</v>
      </c>
      <c r="D6" s="61"/>
      <c r="E6" s="28"/>
      <c r="F6" s="26"/>
    </row>
    <row r="7" spans="1:6" ht="90" customHeight="1" x14ac:dyDescent="0.25">
      <c r="A7" s="24">
        <v>3</v>
      </c>
      <c r="B7" s="27" t="s">
        <v>62</v>
      </c>
      <c r="C7" s="37" t="s">
        <v>59</v>
      </c>
      <c r="D7" s="61"/>
      <c r="E7" s="28"/>
      <c r="F7" s="26"/>
    </row>
    <row r="8" spans="1:6" ht="45" customHeight="1" x14ac:dyDescent="0.25">
      <c r="A8" s="24">
        <v>4</v>
      </c>
      <c r="B8" s="27" t="s">
        <v>60</v>
      </c>
      <c r="C8" s="37">
        <v>1.4</v>
      </c>
      <c r="D8" s="61"/>
      <c r="E8" s="28"/>
      <c r="F8" s="26"/>
    </row>
    <row r="9" spans="1:6" ht="45" customHeight="1" x14ac:dyDescent="0.25">
      <c r="A9" s="24">
        <v>5</v>
      </c>
      <c r="B9" s="27" t="s">
        <v>67</v>
      </c>
      <c r="C9" s="37">
        <v>1.5</v>
      </c>
      <c r="D9" s="61"/>
      <c r="E9" s="28"/>
      <c r="F9" s="26"/>
    </row>
    <row r="10" spans="1:6" ht="45" customHeight="1" x14ac:dyDescent="0.25">
      <c r="A10" s="24">
        <v>6</v>
      </c>
      <c r="B10" s="27" t="s">
        <v>63</v>
      </c>
      <c r="C10" s="38">
        <v>1.1000000000000001</v>
      </c>
      <c r="D10" s="61"/>
      <c r="E10" s="28"/>
      <c r="F10" s="26"/>
    </row>
    <row r="11" spans="1:6" ht="29.1" customHeight="1" x14ac:dyDescent="0.25">
      <c r="A11" s="70" t="s">
        <v>7</v>
      </c>
      <c r="B11" s="70"/>
      <c r="C11" s="70"/>
      <c r="D11" s="61"/>
      <c r="E11" s="74"/>
      <c r="F11" s="74"/>
    </row>
    <row r="12" spans="1:6" ht="42" customHeight="1" x14ac:dyDescent="0.25">
      <c r="A12" s="29">
        <v>7</v>
      </c>
      <c r="B12" s="30" t="s">
        <v>44</v>
      </c>
      <c r="C12" s="39">
        <v>1.17</v>
      </c>
      <c r="D12" s="61"/>
      <c r="E12" s="31"/>
      <c r="F12" s="26"/>
    </row>
    <row r="13" spans="1:6" ht="45" customHeight="1" x14ac:dyDescent="0.25">
      <c r="A13" s="29">
        <v>8</v>
      </c>
      <c r="B13" s="27" t="s">
        <v>5</v>
      </c>
      <c r="C13" s="39">
        <v>1.18</v>
      </c>
      <c r="D13" s="61"/>
      <c r="E13" s="31"/>
      <c r="F13" s="26"/>
    </row>
    <row r="14" spans="1:6" ht="45" customHeight="1" x14ac:dyDescent="0.25">
      <c r="A14" s="29">
        <v>9</v>
      </c>
      <c r="B14" s="27" t="s">
        <v>20</v>
      </c>
      <c r="C14" s="39">
        <v>1.19</v>
      </c>
      <c r="D14" s="62"/>
      <c r="E14" s="31"/>
      <c r="F14" s="26"/>
    </row>
    <row r="15" spans="1:6" ht="29.1" customHeight="1" x14ac:dyDescent="0.25">
      <c r="A15" s="67" t="s">
        <v>6</v>
      </c>
      <c r="B15" s="68"/>
      <c r="C15" s="68"/>
      <c r="D15" s="69"/>
      <c r="E15" s="58">
        <f>(SUM(COUNTIF(E5:E10,"1"), COUNTIF(E12:E12,"1"), COUNTIF(E13:E14,"1")))/(SUM(COUNTIF(E5:E10,"&lt;&gt;NA"), COUNTIF(E12:E12,"&lt;&gt;NA"), COUNTIF(E13:E14,"&lt;&gt;NA")))</f>
        <v>0</v>
      </c>
      <c r="F15" s="59"/>
    </row>
    <row r="16" spans="1:6" ht="29.1" customHeight="1" x14ac:dyDescent="0.25">
      <c r="A16" s="53" t="s">
        <v>27</v>
      </c>
      <c r="B16" s="54"/>
      <c r="C16" s="54"/>
      <c r="D16" s="54"/>
      <c r="E16" s="54"/>
      <c r="F16" s="54"/>
    </row>
    <row r="17" spans="1:6" ht="45.6" customHeight="1" x14ac:dyDescent="0.25">
      <c r="A17" s="22" t="s">
        <v>0</v>
      </c>
      <c r="B17" s="22" t="s">
        <v>1</v>
      </c>
      <c r="C17" s="36" t="s">
        <v>2</v>
      </c>
      <c r="D17" s="66" t="s">
        <v>3</v>
      </c>
      <c r="E17" s="66"/>
      <c r="F17" s="22" t="s">
        <v>41</v>
      </c>
    </row>
    <row r="18" spans="1:6" ht="45" customHeight="1" x14ac:dyDescent="0.25">
      <c r="A18" s="24">
        <v>10</v>
      </c>
      <c r="B18" s="27" t="s">
        <v>68</v>
      </c>
      <c r="C18" s="37">
        <v>2.2000000000000002</v>
      </c>
      <c r="D18" s="60" t="s">
        <v>4</v>
      </c>
      <c r="E18" s="32"/>
      <c r="F18" s="26"/>
    </row>
    <row r="19" spans="1:6" ht="90" customHeight="1" x14ac:dyDescent="0.25">
      <c r="A19" s="24">
        <v>11</v>
      </c>
      <c r="B19" s="27" t="s">
        <v>76</v>
      </c>
      <c r="C19" s="37">
        <v>2.5</v>
      </c>
      <c r="D19" s="61"/>
      <c r="E19" s="33"/>
      <c r="F19" s="26"/>
    </row>
    <row r="20" spans="1:6" ht="22.5" customHeight="1" x14ac:dyDescent="0.25">
      <c r="A20" s="24">
        <v>12</v>
      </c>
      <c r="B20" s="27" t="s">
        <v>24</v>
      </c>
      <c r="C20" s="37" t="s">
        <v>28</v>
      </c>
      <c r="D20" s="61"/>
      <c r="E20" s="33"/>
      <c r="F20" s="26"/>
    </row>
    <row r="21" spans="1:6" ht="67.5" customHeight="1" x14ac:dyDescent="0.25">
      <c r="A21" s="24">
        <v>13</v>
      </c>
      <c r="B21" s="27" t="s">
        <v>77</v>
      </c>
      <c r="C21" s="37" t="s">
        <v>29</v>
      </c>
      <c r="D21" s="62"/>
      <c r="E21" s="33"/>
      <c r="F21" s="26"/>
    </row>
    <row r="22" spans="1:6" ht="29.1" customHeight="1" x14ac:dyDescent="0.25">
      <c r="A22" s="57" t="s">
        <v>6</v>
      </c>
      <c r="B22" s="57"/>
      <c r="C22" s="57"/>
      <c r="D22" s="57"/>
      <c r="E22" s="58">
        <f>COUNTIF(E18:E21,"1")/COUNTIF(E18:E21,"&lt;&gt;NA")</f>
        <v>0</v>
      </c>
      <c r="F22" s="59"/>
    </row>
    <row r="23" spans="1:6" ht="29.1" customHeight="1" x14ac:dyDescent="0.25">
      <c r="A23" s="53" t="s">
        <v>30</v>
      </c>
      <c r="B23" s="54"/>
      <c r="C23" s="54"/>
      <c r="D23" s="54"/>
      <c r="E23" s="54"/>
      <c r="F23" s="54"/>
    </row>
    <row r="24" spans="1:6" s="23" customFormat="1" ht="44.1" customHeight="1" x14ac:dyDescent="0.25">
      <c r="A24" s="22" t="s">
        <v>0</v>
      </c>
      <c r="B24" s="22" t="s">
        <v>1</v>
      </c>
      <c r="C24" s="36" t="s">
        <v>2</v>
      </c>
      <c r="D24" s="66" t="s">
        <v>3</v>
      </c>
      <c r="E24" s="66"/>
      <c r="F24" s="22" t="s">
        <v>41</v>
      </c>
    </row>
    <row r="25" spans="1:6" s="34" customFormat="1" ht="45" customHeight="1" x14ac:dyDescent="0.25">
      <c r="A25" s="24">
        <v>14</v>
      </c>
      <c r="B25" s="27" t="s">
        <v>75</v>
      </c>
      <c r="C25" s="37">
        <v>3.2</v>
      </c>
      <c r="D25" s="60" t="s">
        <v>4</v>
      </c>
      <c r="E25" s="32"/>
      <c r="F25" s="26"/>
    </row>
    <row r="26" spans="1:6" s="34" customFormat="1" ht="45" customHeight="1" x14ac:dyDescent="0.25">
      <c r="A26" s="24">
        <v>15</v>
      </c>
      <c r="B26" s="27" t="s">
        <v>17</v>
      </c>
      <c r="C26" s="37">
        <v>3.3</v>
      </c>
      <c r="D26" s="61"/>
      <c r="E26" s="32"/>
      <c r="F26" s="26"/>
    </row>
    <row r="27" spans="1:6" s="34" customFormat="1" ht="66.95" customHeight="1" x14ac:dyDescent="0.25">
      <c r="A27" s="24">
        <v>16</v>
      </c>
      <c r="B27" s="27" t="s">
        <v>61</v>
      </c>
      <c r="C27" s="37">
        <v>3.4</v>
      </c>
      <c r="D27" s="61"/>
      <c r="E27" s="33"/>
      <c r="F27" s="26"/>
    </row>
    <row r="28" spans="1:6" s="34" customFormat="1" ht="29.1" customHeight="1" x14ac:dyDescent="0.25">
      <c r="A28" s="67" t="s">
        <v>6</v>
      </c>
      <c r="B28" s="68"/>
      <c r="C28" s="68"/>
      <c r="D28" s="69"/>
      <c r="E28" s="58">
        <f>IF(COUNTIF(E25:E27,"&lt;&gt;NA")&lt;1,"NA",COUNTIF(E25:E27,"1")/COUNTIF(E25:E27,"&lt;&gt;NA"))</f>
        <v>0</v>
      </c>
      <c r="F28" s="59"/>
    </row>
    <row r="29" spans="1:6" ht="29.1" customHeight="1" x14ac:dyDescent="0.25">
      <c r="A29" s="53" t="s">
        <v>31</v>
      </c>
      <c r="B29" s="54"/>
      <c r="C29" s="54"/>
      <c r="D29" s="54"/>
      <c r="E29" s="54"/>
      <c r="F29" s="54"/>
    </row>
    <row r="30" spans="1:6" s="23" customFormat="1" ht="44.1" customHeight="1" x14ac:dyDescent="0.25">
      <c r="A30" s="22" t="s">
        <v>0</v>
      </c>
      <c r="B30" s="22" t="s">
        <v>1</v>
      </c>
      <c r="C30" s="36" t="s">
        <v>2</v>
      </c>
      <c r="D30" s="66" t="s">
        <v>3</v>
      </c>
      <c r="E30" s="66"/>
      <c r="F30" s="22" t="s">
        <v>41</v>
      </c>
    </row>
    <row r="31" spans="1:6" s="35" customFormat="1" ht="45" customHeight="1" x14ac:dyDescent="0.25">
      <c r="A31" s="24">
        <v>17</v>
      </c>
      <c r="B31" s="27" t="s">
        <v>73</v>
      </c>
      <c r="C31" s="37">
        <v>4.4000000000000004</v>
      </c>
      <c r="D31" s="61" t="s">
        <v>4</v>
      </c>
      <c r="E31" s="33"/>
      <c r="F31" s="26"/>
    </row>
    <row r="32" spans="1:6" s="35" customFormat="1" ht="45" customHeight="1" x14ac:dyDescent="0.25">
      <c r="A32" s="24">
        <v>18</v>
      </c>
      <c r="B32" s="27" t="s">
        <v>26</v>
      </c>
      <c r="C32" s="37">
        <v>4.5</v>
      </c>
      <c r="D32" s="62"/>
      <c r="E32" s="33"/>
      <c r="F32" s="26"/>
    </row>
    <row r="33" spans="1:6" s="35" customFormat="1" ht="29.1" customHeight="1" x14ac:dyDescent="0.25">
      <c r="A33" s="67" t="s">
        <v>6</v>
      </c>
      <c r="B33" s="68"/>
      <c r="C33" s="68"/>
      <c r="D33" s="69"/>
      <c r="E33" s="58">
        <f>IF(COUNTIF(E31:E32,"&lt;&gt;NA")&lt;1,"NA",COUNTIF(E31:E32,"1")/COUNTIF(E31:E32,"&lt;&gt;NA"))</f>
        <v>0</v>
      </c>
      <c r="F33" s="59"/>
    </row>
    <row r="34" spans="1:6" ht="29.1" customHeight="1" x14ac:dyDescent="0.25">
      <c r="A34" s="53" t="s">
        <v>32</v>
      </c>
      <c r="B34" s="54"/>
      <c r="C34" s="54"/>
      <c r="D34" s="54"/>
      <c r="E34" s="54"/>
      <c r="F34" s="54"/>
    </row>
    <row r="35" spans="1:6" s="23" customFormat="1" ht="44.1" customHeight="1" x14ac:dyDescent="0.25">
      <c r="A35" s="22" t="s">
        <v>0</v>
      </c>
      <c r="B35" s="22" t="s">
        <v>1</v>
      </c>
      <c r="C35" s="36" t="s">
        <v>2</v>
      </c>
      <c r="D35" s="66" t="s">
        <v>3</v>
      </c>
      <c r="E35" s="66"/>
      <c r="F35" s="22" t="s">
        <v>41</v>
      </c>
    </row>
    <row r="36" spans="1:6" s="35" customFormat="1" ht="45" customHeight="1" x14ac:dyDescent="0.25">
      <c r="A36" s="24">
        <v>19</v>
      </c>
      <c r="B36" s="27" t="s">
        <v>70</v>
      </c>
      <c r="C36" s="37">
        <v>5.3</v>
      </c>
      <c r="D36" s="61" t="s">
        <v>4</v>
      </c>
      <c r="E36" s="33"/>
      <c r="F36" s="26"/>
    </row>
    <row r="37" spans="1:6" s="35" customFormat="1" ht="66.95" customHeight="1" x14ac:dyDescent="0.25">
      <c r="A37" s="24">
        <v>20</v>
      </c>
      <c r="B37" s="27" t="s">
        <v>78</v>
      </c>
      <c r="C37" s="37">
        <v>5.5</v>
      </c>
      <c r="D37" s="61"/>
      <c r="E37" s="33"/>
      <c r="F37" s="26"/>
    </row>
    <row r="38" spans="1:6" s="35" customFormat="1" ht="45.6" customHeight="1" x14ac:dyDescent="0.25">
      <c r="A38" s="24">
        <v>21</v>
      </c>
      <c r="B38" s="27" t="s">
        <v>56</v>
      </c>
      <c r="C38" s="37">
        <v>5.6</v>
      </c>
      <c r="D38" s="62"/>
      <c r="E38" s="33"/>
      <c r="F38" s="26"/>
    </row>
    <row r="39" spans="1:6" s="35" customFormat="1" ht="29.1" customHeight="1" x14ac:dyDescent="0.25">
      <c r="A39" s="57" t="s">
        <v>6</v>
      </c>
      <c r="B39" s="57"/>
      <c r="C39" s="57"/>
      <c r="D39" s="57"/>
      <c r="E39" s="58">
        <f>IF(COUNTIF(E36:E38,"&lt;&gt;NA")&lt;1,"NA",COUNTIF(E36:E38,"1")/COUNTIF(E36:E38,"&lt;&gt;NA"))</f>
        <v>0</v>
      </c>
      <c r="F39" s="59"/>
    </row>
    <row r="40" spans="1:6" s="35" customFormat="1" ht="29.1" customHeight="1" x14ac:dyDescent="0.25">
      <c r="A40" s="53" t="s">
        <v>35</v>
      </c>
      <c r="B40" s="54"/>
      <c r="C40" s="54"/>
      <c r="D40" s="54"/>
      <c r="E40" s="54"/>
      <c r="F40" s="54"/>
    </row>
    <row r="41" spans="1:6" s="35" customFormat="1" ht="44.1" customHeight="1" x14ac:dyDescent="0.25">
      <c r="A41" s="22" t="s">
        <v>0</v>
      </c>
      <c r="B41" s="22" t="s">
        <v>1</v>
      </c>
      <c r="C41" s="36" t="s">
        <v>2</v>
      </c>
      <c r="D41" s="66" t="s">
        <v>3</v>
      </c>
      <c r="E41" s="66"/>
      <c r="F41" s="22" t="s">
        <v>41</v>
      </c>
    </row>
    <row r="42" spans="1:6" s="35" customFormat="1" ht="45" customHeight="1" x14ac:dyDescent="0.25">
      <c r="A42" s="24">
        <v>22</v>
      </c>
      <c r="B42" s="27" t="s">
        <v>69</v>
      </c>
      <c r="C42" s="37">
        <v>6.3</v>
      </c>
      <c r="D42" s="60" t="s">
        <v>4</v>
      </c>
      <c r="E42" s="32"/>
      <c r="F42" s="26"/>
    </row>
    <row r="43" spans="1:6" s="35" customFormat="1" ht="22.5" customHeight="1" x14ac:dyDescent="0.25">
      <c r="A43" s="24">
        <v>23</v>
      </c>
      <c r="B43" s="27" t="s">
        <v>25</v>
      </c>
      <c r="C43" s="37">
        <v>6.4</v>
      </c>
      <c r="D43" s="61"/>
      <c r="E43" s="32"/>
      <c r="F43" s="26"/>
    </row>
    <row r="44" spans="1:6" s="35" customFormat="1" ht="22.5" customHeight="1" x14ac:dyDescent="0.25">
      <c r="A44" s="24">
        <v>24</v>
      </c>
      <c r="B44" s="24" t="s">
        <v>45</v>
      </c>
      <c r="C44" s="37">
        <v>6.5</v>
      </c>
      <c r="D44" s="61"/>
      <c r="E44" s="32"/>
      <c r="F44" s="26"/>
    </row>
    <row r="45" spans="1:6" s="35" customFormat="1" ht="45" customHeight="1" x14ac:dyDescent="0.25">
      <c r="A45" s="24">
        <v>25</v>
      </c>
      <c r="B45" s="27" t="s">
        <v>71</v>
      </c>
      <c r="C45" s="37">
        <v>6.6</v>
      </c>
      <c r="D45" s="61"/>
      <c r="E45" s="32"/>
      <c r="F45" s="26"/>
    </row>
    <row r="46" spans="1:6" s="35" customFormat="1" ht="45" customHeight="1" x14ac:dyDescent="0.25">
      <c r="A46" s="24">
        <v>26</v>
      </c>
      <c r="B46" s="27" t="s">
        <v>46</v>
      </c>
      <c r="C46" s="37">
        <v>6.7</v>
      </c>
      <c r="D46" s="61"/>
      <c r="E46" s="32"/>
      <c r="F46" s="26"/>
    </row>
    <row r="47" spans="1:6" s="35" customFormat="1" ht="45.6" customHeight="1" x14ac:dyDescent="0.25">
      <c r="A47" s="24">
        <v>27</v>
      </c>
      <c r="B47" s="27" t="s">
        <v>47</v>
      </c>
      <c r="C47" s="37">
        <v>6.8</v>
      </c>
      <c r="D47" s="61"/>
      <c r="E47" s="32"/>
      <c r="F47" s="26"/>
    </row>
    <row r="48" spans="1:6" s="35" customFormat="1" ht="45.6" customHeight="1" x14ac:dyDescent="0.25">
      <c r="A48" s="24">
        <v>28</v>
      </c>
      <c r="B48" s="27" t="s">
        <v>48</v>
      </c>
      <c r="C48" s="37">
        <v>6.9</v>
      </c>
      <c r="D48" s="61"/>
      <c r="E48" s="32"/>
      <c r="F48" s="26"/>
    </row>
    <row r="49" spans="1:6" s="35" customFormat="1" ht="45" customHeight="1" x14ac:dyDescent="0.25">
      <c r="A49" s="24">
        <v>29</v>
      </c>
      <c r="B49" s="27" t="s">
        <v>49</v>
      </c>
      <c r="C49" s="38">
        <v>6.1</v>
      </c>
      <c r="D49" s="62"/>
      <c r="E49" s="33"/>
      <c r="F49" s="26"/>
    </row>
    <row r="50" spans="1:6" s="35" customFormat="1" ht="29.1" customHeight="1" x14ac:dyDescent="0.25">
      <c r="A50" s="57" t="s">
        <v>6</v>
      </c>
      <c r="B50" s="57"/>
      <c r="C50" s="57"/>
      <c r="D50" s="57"/>
      <c r="E50" s="58">
        <f>IF(COUNTIF(E42:E49,"&lt;&gt;NA")&lt;1,"NA",COUNTIF(E42:E49,"1")/COUNTIF(E42:E49,"&lt;&gt;NA"))</f>
        <v>0</v>
      </c>
      <c r="F50" s="59"/>
    </row>
    <row r="51" spans="1:6" ht="29.1" customHeight="1" x14ac:dyDescent="0.25">
      <c r="A51" s="53" t="s">
        <v>19</v>
      </c>
      <c r="B51" s="54"/>
      <c r="C51" s="54"/>
      <c r="D51" s="54"/>
      <c r="E51" s="54"/>
      <c r="F51" s="54"/>
    </row>
    <row r="52" spans="1:6" s="23" customFormat="1" ht="44.1" customHeight="1" x14ac:dyDescent="0.25">
      <c r="A52" s="22" t="s">
        <v>0</v>
      </c>
      <c r="B52" s="22" t="s">
        <v>1</v>
      </c>
      <c r="C52" s="36" t="s">
        <v>2</v>
      </c>
      <c r="D52" s="66" t="s">
        <v>3</v>
      </c>
      <c r="E52" s="66"/>
      <c r="F52" s="22" t="s">
        <v>41</v>
      </c>
    </row>
    <row r="53" spans="1:6" s="35" customFormat="1" ht="22.5" customHeight="1" x14ac:dyDescent="0.25">
      <c r="A53" s="24">
        <v>30</v>
      </c>
      <c r="B53" s="27" t="s">
        <v>64</v>
      </c>
      <c r="C53" s="37">
        <v>7.2</v>
      </c>
      <c r="D53" s="60" t="s">
        <v>4</v>
      </c>
      <c r="E53" s="32"/>
      <c r="F53" s="26"/>
    </row>
    <row r="54" spans="1:6" s="35" customFormat="1" ht="45" customHeight="1" x14ac:dyDescent="0.25">
      <c r="A54" s="24">
        <v>31</v>
      </c>
      <c r="B54" s="27" t="s">
        <v>50</v>
      </c>
      <c r="C54" s="37" t="s">
        <v>36</v>
      </c>
      <c r="D54" s="61"/>
      <c r="E54" s="32"/>
      <c r="F54" s="26"/>
    </row>
    <row r="55" spans="1:6" s="35" customFormat="1" ht="67.5" customHeight="1" x14ac:dyDescent="0.25">
      <c r="A55" s="24">
        <v>32</v>
      </c>
      <c r="B55" s="27" t="s">
        <v>51</v>
      </c>
      <c r="C55" s="37" t="s">
        <v>37</v>
      </c>
      <c r="D55" s="61"/>
      <c r="E55" s="32"/>
      <c r="F55" s="26"/>
    </row>
    <row r="56" spans="1:6" s="35" customFormat="1" ht="45" customHeight="1" x14ac:dyDescent="0.25">
      <c r="A56" s="24">
        <v>33</v>
      </c>
      <c r="B56" s="27" t="s">
        <v>52</v>
      </c>
      <c r="C56" s="37">
        <v>7.5</v>
      </c>
      <c r="D56" s="62"/>
      <c r="E56" s="33"/>
      <c r="F56" s="26"/>
    </row>
    <row r="57" spans="1:6" s="35" customFormat="1" ht="29.1" customHeight="1" x14ac:dyDescent="0.25">
      <c r="A57" s="57" t="s">
        <v>6</v>
      </c>
      <c r="B57" s="57"/>
      <c r="C57" s="57"/>
      <c r="D57" s="57"/>
      <c r="E57" s="80">
        <f>IF(COUNTIF(E53:E56,"&lt;&gt;NA")&lt;1,"NA",COUNTIF(E53:E56,"1")/COUNTIF(E53:E56,"&lt;&gt;NA"))</f>
        <v>0</v>
      </c>
      <c r="F57" s="80"/>
    </row>
    <row r="58" spans="1:6" s="35" customFormat="1" ht="35.1" customHeight="1" x14ac:dyDescent="0.25">
      <c r="A58" s="63" t="s">
        <v>33</v>
      </c>
      <c r="B58" s="64"/>
      <c r="C58" s="64"/>
      <c r="D58" s="64"/>
      <c r="E58" s="64"/>
      <c r="F58" s="65"/>
    </row>
    <row r="59" spans="1:6" s="35" customFormat="1" ht="45" customHeight="1" x14ac:dyDescent="0.25">
      <c r="A59" s="22" t="s">
        <v>0</v>
      </c>
      <c r="B59" s="22" t="s">
        <v>1</v>
      </c>
      <c r="C59" s="36" t="s">
        <v>2</v>
      </c>
      <c r="D59" s="55" t="s">
        <v>3</v>
      </c>
      <c r="E59" s="56"/>
      <c r="F59" s="22" t="s">
        <v>41</v>
      </c>
    </row>
    <row r="60" spans="1:6" s="35" customFormat="1" ht="45" customHeight="1" x14ac:dyDescent="0.25">
      <c r="A60" s="24">
        <v>34</v>
      </c>
      <c r="B60" s="27" t="s">
        <v>72</v>
      </c>
      <c r="C60" s="37">
        <v>8.3000000000000007</v>
      </c>
      <c r="D60" s="60" t="s">
        <v>4</v>
      </c>
      <c r="E60" s="32"/>
      <c r="F60" s="26"/>
    </row>
    <row r="61" spans="1:6" s="35" customFormat="1" ht="45" customHeight="1" x14ac:dyDescent="0.25">
      <c r="A61" s="24">
        <v>35</v>
      </c>
      <c r="B61" s="27" t="s">
        <v>21</v>
      </c>
      <c r="C61" s="37">
        <v>8.4</v>
      </c>
      <c r="D61" s="61"/>
      <c r="E61" s="32"/>
      <c r="F61" s="26"/>
    </row>
    <row r="62" spans="1:6" s="35" customFormat="1" ht="45" customHeight="1" x14ac:dyDescent="0.25">
      <c r="A62" s="24">
        <v>36</v>
      </c>
      <c r="B62" s="27" t="s">
        <v>57</v>
      </c>
      <c r="C62" s="37">
        <v>8.6999999999999993</v>
      </c>
      <c r="D62" s="61"/>
      <c r="E62" s="32"/>
      <c r="F62" s="26"/>
    </row>
    <row r="63" spans="1:6" s="35" customFormat="1" ht="45.6" customHeight="1" x14ac:dyDescent="0.25">
      <c r="A63" s="24">
        <v>37</v>
      </c>
      <c r="B63" s="27" t="s">
        <v>38</v>
      </c>
      <c r="C63" s="37">
        <v>8.8000000000000007</v>
      </c>
      <c r="D63" s="61"/>
      <c r="E63" s="33"/>
      <c r="F63" s="26"/>
    </row>
    <row r="64" spans="1:6" s="35" customFormat="1" ht="45.6" customHeight="1" x14ac:dyDescent="0.25">
      <c r="A64" s="24">
        <v>38</v>
      </c>
      <c r="B64" s="27" t="s">
        <v>34</v>
      </c>
      <c r="C64" s="37">
        <v>8.9</v>
      </c>
      <c r="D64" s="61"/>
      <c r="E64" s="33"/>
      <c r="F64" s="26"/>
    </row>
    <row r="65" spans="1:6" s="35" customFormat="1" ht="45.6" customHeight="1" x14ac:dyDescent="0.25">
      <c r="A65" s="24">
        <v>39</v>
      </c>
      <c r="B65" s="27" t="s">
        <v>22</v>
      </c>
      <c r="C65" s="38">
        <v>8.1</v>
      </c>
      <c r="D65" s="61"/>
      <c r="E65" s="33"/>
      <c r="F65" s="26"/>
    </row>
    <row r="66" spans="1:6" s="35" customFormat="1" ht="45.6" customHeight="1" x14ac:dyDescent="0.25">
      <c r="A66" s="24">
        <v>40</v>
      </c>
      <c r="B66" s="27" t="s">
        <v>23</v>
      </c>
      <c r="C66" s="38">
        <v>8.1199999999999992</v>
      </c>
      <c r="D66" s="61"/>
      <c r="E66" s="33"/>
      <c r="F66" s="26"/>
    </row>
    <row r="67" spans="1:6" s="35" customFormat="1" ht="35.1" customHeight="1" x14ac:dyDescent="0.25">
      <c r="A67" s="57" t="s">
        <v>6</v>
      </c>
      <c r="B67" s="57"/>
      <c r="C67" s="57"/>
      <c r="D67" s="57"/>
      <c r="E67" s="58">
        <f>IF(COUNTIF(E60:E66,"&lt;&gt;NA")&lt;1,"NA",COUNTIF(E60:E66,"1")/COUNTIF(E60:E66,"&lt;&gt;NA"))</f>
        <v>0</v>
      </c>
      <c r="F67" s="59"/>
    </row>
    <row r="68" spans="1:6" ht="29.1" customHeight="1" x14ac:dyDescent="0.25">
      <c r="A68" s="75" t="s">
        <v>12</v>
      </c>
      <c r="B68" s="76"/>
      <c r="C68" s="76"/>
      <c r="D68" s="77"/>
      <c r="E68" s="78">
        <f>(SUM(COUNTIF(E5:E10,"1"), COUNTIF(E12:E12,"1"), COUNTIF(E13:E14,"1"),COUNTIF(E25:E27,"1"), COUNTIF(E31:E32,"1"), COUNTIF(E36:E38,"1"), COUNTIF(E60:E66,"1"), COUNTIF(E18:E21,"1"), COUNTIF(E53:E56,"1"), COUNTIF(E42:E49,"1")))/(SUM(COUNTIF(E5:E10,"&lt;&gt;NA"), COUNTIF(E12:E12,"&lt;&gt;NA"), COUNTIF(E13:E14,"&lt;&gt;NA"), COUNTIF(E25:E27,"&lt;&gt;NA"), COUNTIF(E31:E32,"&lt;&gt;NA"), COUNTIF(E36:E38,"&lt;&gt;NA"), COUNTIF(E60:E66,"&lt;&gt;NA"), COUNTIF(E18:E21,"&lt;&gt;NA"), COUNTIF(E53:E56,"&lt;&gt;NA"), COUNTIF(E42:E49,"&lt;&gt;NA")))</f>
        <v>0</v>
      </c>
      <c r="F68" s="79"/>
    </row>
  </sheetData>
  <sheetProtection password="9B42" sheet="1" objects="1" scenarios="1" formatCells="0" insertColumns="0" insertRows="0" selectLockedCells="1"/>
  <customSheetViews>
    <customSheetView guid="{70DEC129-B597-4219-AFD1-0825DB73B434}" scale="50" showPageBreaks="1" fitToPage="1" view="pageBreakPreview">
      <selection activeCell="E40" sqref="E40:F40"/>
      <rowBreaks count="5" manualBreakCount="5">
        <brk id="15" max="16383" man="1"/>
        <brk id="28" max="16383" man="1"/>
        <brk id="40" max="16383" man="1"/>
        <brk id="52" max="16383" man="1"/>
        <brk id="64" max="16383" man="1"/>
      </rowBreaks>
      <colBreaks count="1" manualBreakCount="1">
        <brk id="6" max="1048575" man="1"/>
      </colBreaks>
      <pageMargins left="0.23622047244094491" right="0.23622047244094491" top="0.35433070866141736" bottom="0.15748031496062992" header="0.31496062992125984" footer="0.31496062992125984"/>
      <headerFooter>
        <oddFooter>Page &amp;P of &amp;N</oddFooter>
      </headerFooter>
    </customSheetView>
    <customSheetView guid="{0D92B05E-4C90-4802-8649-4E49AD7B6EB8}" scale="70" fitToPage="1" topLeftCell="A61">
      <selection activeCell="B56" sqref="B56"/>
      <rowBreaks count="6" manualBreakCount="6">
        <brk id="15" max="16383" man="1"/>
        <brk id="27" max="16383" man="1"/>
        <brk id="33" max="16383" man="1"/>
        <brk id="44" max="16383" man="1"/>
        <brk id="51" max="16383" man="1"/>
        <brk id="64" max="16383" man="1"/>
      </rowBreaks>
      <colBreaks count="1" manualBreakCount="1">
        <brk id="6" max="1048575" man="1"/>
      </colBreaks>
      <pageMargins left="0.23622047244094491" right="0.23622047244094491" top="0.35433070866141736" bottom="0.15748031496062992" header="0.31496062992125984" footer="0.31496062992125984"/>
      <headerFooter>
        <oddFooter>Page &amp;P of &amp;N</oddFooter>
      </headerFooter>
    </customSheetView>
  </customSheetViews>
  <mergeCells count="47">
    <mergeCell ref="D18:D21"/>
    <mergeCell ref="A68:D68"/>
    <mergeCell ref="E68:F68"/>
    <mergeCell ref="A22:D22"/>
    <mergeCell ref="E22:F22"/>
    <mergeCell ref="A51:F51"/>
    <mergeCell ref="D52:E52"/>
    <mergeCell ref="E57:F57"/>
    <mergeCell ref="A57:D57"/>
    <mergeCell ref="A40:F40"/>
    <mergeCell ref="D41:E41"/>
    <mergeCell ref="E50:F50"/>
    <mergeCell ref="A50:D50"/>
    <mergeCell ref="D42:D49"/>
    <mergeCell ref="D53:D56"/>
    <mergeCell ref="A11:C11"/>
    <mergeCell ref="A4:C4"/>
    <mergeCell ref="A1:F1"/>
    <mergeCell ref="D35:E35"/>
    <mergeCell ref="A23:F23"/>
    <mergeCell ref="A3:F3"/>
    <mergeCell ref="E11:F11"/>
    <mergeCell ref="D4:D14"/>
    <mergeCell ref="E4:F4"/>
    <mergeCell ref="D2:E2"/>
    <mergeCell ref="E28:F28"/>
    <mergeCell ref="E33:F33"/>
    <mergeCell ref="E15:F15"/>
    <mergeCell ref="D24:E24"/>
    <mergeCell ref="A28:D28"/>
    <mergeCell ref="A15:D15"/>
    <mergeCell ref="A16:F16"/>
    <mergeCell ref="D59:E59"/>
    <mergeCell ref="A67:D67"/>
    <mergeCell ref="E67:F67"/>
    <mergeCell ref="A34:F34"/>
    <mergeCell ref="D60:D66"/>
    <mergeCell ref="D36:D38"/>
    <mergeCell ref="A58:F58"/>
    <mergeCell ref="E39:F39"/>
    <mergeCell ref="A39:D39"/>
    <mergeCell ref="A29:F29"/>
    <mergeCell ref="D30:E30"/>
    <mergeCell ref="D31:D32"/>
    <mergeCell ref="A33:D33"/>
    <mergeCell ref="D25:D27"/>
    <mergeCell ref="D17:E17"/>
  </mergeCells>
  <phoneticPr fontId="3" type="noConversion"/>
  <dataValidations count="1">
    <dataValidation type="list" showInputMessage="1" showErrorMessage="1" sqref="E5:E10 E12 E13 E14 E18 E19 E20 E21 E25 E26 E27 E31 E32 E36 E37 E38 E42 E43 E45 E44 E46 E47 E48 E49 E53 E54 E55 E56 E60 E61 E62 E63 E64 E65 E66" xr:uid="{00000000-0002-0000-0100-000000000000}">
      <formula1>"1,0,NA"</formula1>
    </dataValidation>
  </dataValidations>
  <pageMargins left="0.23622047244094491" right="0.23622047244094491" top="0.35433070866141736" bottom="0.15748031496062992" header="0.31496062992125984" footer="0.31496062992125984"/>
  <headerFooter>
    <oddFooter>Page &amp;P of &amp;N</oddFooter>
  </headerFooter>
  <rowBreaks count="5" manualBreakCount="5">
    <brk id="15" max="16383" man="1"/>
    <brk id="28" max="16383" man="1"/>
    <brk id="39" max="16383" man="1"/>
    <brk id="57" max="16383" man="1"/>
    <brk id="68" max="16383" man="1"/>
  </rowBreaks>
  <colBreaks count="1" manualBreakCount="1">
    <brk id="6" max="1048575" man="1"/>
  </col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210f254e-9ce3-4850-a311-7bca24ddcdbb">D7XYFFSCKM5C-2-12206</_dlc_DocId>
    <_dlc_DocIdUrl xmlns="210f254e-9ce3-4850-a311-7bca24ddcdbb">
      <Url>http://fileshare.intra.mccy.gov.sg/RCS/_layouts/15/DocIdRedir.aspx?ID=D7XYFFSCKM5C-2-12206</Url>
      <Description>D7XYFFSCKM5C-2-12206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41CD8BA0409C4E8FAB0B8AFD0639D2" ma:contentTypeVersion="0" ma:contentTypeDescription="Create a new document." ma:contentTypeScope="" ma:versionID="292b42700c52fa85798954121a802b19">
  <xsd:schema xmlns:xsd="http://www.w3.org/2001/XMLSchema" xmlns:xs="http://www.w3.org/2001/XMLSchema" xmlns:p="http://schemas.microsoft.com/office/2006/metadata/properties" xmlns:ns2="210f254e-9ce3-4850-a311-7bca24ddcdbb" targetNamespace="http://schemas.microsoft.com/office/2006/metadata/properties" ma:root="true" ma:fieldsID="fb62ed90a70ac69f0140aee5bd4f54ef" ns2:_="">
    <xsd:import namespace="210f254e-9ce3-4850-a311-7bca24ddcdb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f254e-9ce3-4850-a311-7bca24ddcd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0538A8-3971-448D-BFCE-79760D21D041}">
  <ds:schemaRefs>
    <ds:schemaRef ds:uri="http://schemas.microsoft.com/sharepoint/v3/contenttype/forms"/>
  </ds:schemaRefs>
</ds:datastoreItem>
</file>

<file path=customXml/itemProps2.xml><?xml version="1.0" encoding="utf-8"?>
<ds:datastoreItem xmlns:ds="http://schemas.openxmlformats.org/officeDocument/2006/customXml" ds:itemID="{54E91FF5-214E-4C8B-86DF-14BEF6DCB3DA}">
  <ds:schemaRefs>
    <ds:schemaRef ds:uri="http://schemas.microsoft.com/office/2006/documentManagement/types"/>
    <ds:schemaRef ds:uri="http://purl.org/dc/elements/1.1/"/>
    <ds:schemaRef ds:uri="210f254e-9ce3-4850-a311-7bca24ddcdbb"/>
    <ds:schemaRef ds:uri="http://schemas.microsoft.com/office/infopath/2007/PartnerControls"/>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148FB4B-7988-41C5-B41E-F2DD591A9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f254e-9ce3-4850-a311-7bca24dd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BC5884-DE66-4A08-92D4-AC7042D7F4C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CHECKLIST</vt:lpstr>
    </vt:vector>
  </TitlesOfParts>
  <Company>National University of Singapore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atlas SRANG</dc:creator>
  <cp:lastModifiedBy>Kathryn FOO (MCCY)</cp:lastModifiedBy>
  <cp:lastPrinted>2016-10-17T07:21:04Z</cp:lastPrinted>
  <dcterms:created xsi:type="dcterms:W3CDTF">2015-06-24T09:10:09Z</dcterms:created>
  <dcterms:modified xsi:type="dcterms:W3CDTF">2024-08-27T05:58:17Z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44362cca-42ab-41d0-912e-5f5fc0d5ffc0</vt:lpwstr>
  </property>
  <property fmtid="{D5CDD505-2E9C-101B-9397-08002B2CF9AE}" pid="3" name="ContentTypeId">
    <vt:lpwstr>0x0101002941CD8BA0409C4E8FAB0B8AFD0639D2</vt:lpwstr>
  </property>
  <property fmtid="{D5CDD505-2E9C-101B-9397-08002B2CF9AE}" pid="4" name="MSIP_Label_5434c4c7-833e-41e4-b0ab-cdb227a2f6f7_Enabled">
    <vt:lpwstr>true</vt:lpwstr>
  </property>
  <property fmtid="{D5CDD505-2E9C-101B-9397-08002B2CF9AE}" pid="5" name="MSIP_Label_5434c4c7-833e-41e4-b0ab-cdb227a2f6f7_SetDate">
    <vt:lpwstr>2024-08-27T05:58:17Z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aa351e30-7b15-45d6-b281-50f7e0e7a1da</vt:lpwstr>
  </property>
  <property fmtid="{D5CDD505-2E9C-101B-9397-08002B2CF9AE}" pid="10" name="MSIP_Label_5434c4c7-833e-41e4-b0ab-cdb227a2f6f7_ContentBits">
    <vt:lpwstr>0</vt:lpwstr>
  </property>
</Properties>
</file>